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activeTab="4"/>
  </bookViews>
  <sheets>
    <sheet name="1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'1кв'!$A$1:$E$54</definedName>
    <definedName name="_xlnm.Print_Area" localSheetId="1">'2кв'!$A$1:$E$51</definedName>
    <definedName name="_xlnm.Print_Area" localSheetId="2">'3кв'!$A$1:$E$51</definedName>
    <definedName name="_xlnm.Print_Area" localSheetId="3">'4кв'!$A$1:$E$50</definedName>
    <definedName name="_xlnm.Print_Area" localSheetId="4">отчет!$A$1:$C$42</definedName>
  </definedNames>
  <calcPr calcId="152511"/>
</workbook>
</file>

<file path=xl/calcChain.xml><?xml version="1.0" encoding="utf-8"?>
<calcChain xmlns="http://schemas.openxmlformats.org/spreadsheetml/2006/main">
  <c r="C10" i="30" l="1"/>
  <c r="C9" i="30"/>
  <c r="E28" i="29" l="1"/>
  <c r="E29" i="28"/>
  <c r="E28" i="27"/>
  <c r="E31" i="26"/>
  <c r="C16" i="30"/>
  <c r="C22" i="30"/>
  <c r="C21" i="30"/>
  <c r="C20" i="30"/>
  <c r="C19" i="30"/>
  <c r="C17" i="30" s="1"/>
  <c r="C14" i="30"/>
  <c r="C15" i="30"/>
  <c r="C13" i="30" l="1"/>
  <c r="C12" i="30"/>
  <c r="C8" i="30"/>
  <c r="C6" i="30"/>
  <c r="C30" i="30"/>
  <c r="C24" i="30" l="1"/>
  <c r="C25" i="30"/>
  <c r="E23" i="29"/>
  <c r="E22" i="29"/>
  <c r="B47" i="29" s="1"/>
  <c r="E23" i="28" l="1"/>
  <c r="E22" i="28"/>
  <c r="B48" i="28" l="1"/>
  <c r="E25" i="27"/>
  <c r="E26" i="27"/>
  <c r="B47" i="27"/>
  <c r="E23" i="27"/>
  <c r="E22" i="27"/>
  <c r="B48" i="27" l="1"/>
  <c r="E25" i="26"/>
  <c r="E28" i="26"/>
  <c r="E29" i="26"/>
  <c r="E27" i="26"/>
  <c r="B50" i="26" l="1"/>
  <c r="E23" i="26"/>
  <c r="E22" i="26"/>
  <c r="B51" i="26" s="1"/>
  <c r="B52" i="26" l="1"/>
  <c r="B44" i="27" s="1"/>
  <c r="B49" i="27" s="1"/>
  <c r="B45" i="28" s="1"/>
  <c r="B49" i="28" s="1"/>
  <c r="B44" i="29" s="1"/>
  <c r="B48" i="29" s="1"/>
</calcChain>
</file>

<file path=xl/sharedStrings.xml><?xml version="1.0" encoding="utf-8"?>
<sst xmlns="http://schemas.openxmlformats.org/spreadsheetml/2006/main" count="291" uniqueCount="112">
  <si>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</si>
  <si>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</si>
  <si>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</si>
  <si>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</si>
  <si>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</si>
  <si>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</si>
  <si>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</si>
  <si>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</si>
  <si>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</si>
  <si>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</si>
  <si>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</si>
  <si>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</si>
  <si>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</si>
  <si>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</si>
  <si>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</si>
  <si>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</si>
  <si>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</si>
  <si>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</si>
  <si>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</si>
  <si>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</si>
  <si>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</si>
  <si>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</si>
  <si>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</si>
  <si>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</si>
  <si>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</si>
  <si>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Строителей, д. 17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</si>
  <si>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Романкова Романа Анатольевича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</si>
  <si>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Строителей</t>
    </r>
  </si>
  <si>
    <t>Стоимость материалов</t>
  </si>
  <si>
    <t>1 квартал</t>
  </si>
  <si>
    <t>руб.</t>
  </si>
  <si>
    <t>Заказчик - Собственники МКД, в лице председателя совета МКД  Романкова Р.А.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</si>
  <si>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</si>
  <si>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</si>
  <si>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</si>
  <si>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№12 от 01.06.2016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</si>
  <si>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№78 от   01.06.2016 г.</t>
    </r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</si>
  <si>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</si>
  <si>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</si>
  <si>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</si>
  <si>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</si>
  <si>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</si>
  <si>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>Услуги по содержанию многоквартирного дома</t>
  </si>
  <si>
    <t>Общая площадь квартир -  1545,1</t>
  </si>
  <si>
    <t>март</t>
  </si>
  <si>
    <t xml:space="preserve">Интернет Квант-телеком </t>
  </si>
  <si>
    <t>ч/ч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</si>
  <si>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</si>
  <si>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 А.</t>
  </si>
  <si>
    <t>Дератизация, дезинсекция</t>
  </si>
  <si>
    <t>по заявке</t>
  </si>
  <si>
    <t>Предъявлено населению 119915,25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</si>
  <si>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</si>
  <si>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</si>
  <si>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</si>
  <si>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</si>
  <si>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Замена стояков КНС, ГВС, ХВС(подвала, кв.5, кв.2)</t>
  </si>
  <si>
    <t>январь</t>
  </si>
  <si>
    <t>Частичный ремонт шиферной кровли (кв.27)</t>
  </si>
  <si>
    <t>Ремонт окна в подъезде (кв.23)</t>
  </si>
  <si>
    <t xml:space="preserve">           2. Всего за период с "01" 01 2024 г. по "31" 03 2024 г. выполнено работ (оказано услуг) на общую сумму сто четырнадцать тысяч сто девяносто пять рублей 54 копейки.</t>
  </si>
  <si>
    <t>за 2 квартал 2024 года</t>
  </si>
  <si>
    <t>30.06.2024 г.</t>
  </si>
  <si>
    <t>2 квартал</t>
  </si>
  <si>
    <t>Демонтаж и заливка бетона под отмостку (кв.16)</t>
  </si>
  <si>
    <t>июнь</t>
  </si>
  <si>
    <t xml:space="preserve">           2. Всего за период с "01" 04 2024 г. по "30" 06 2024 г. выполнено работ (оказано услуг) на общую сумму девяносто девять тысяч девятьсот восемнадцать рублей 62 копейки.</t>
  </si>
  <si>
    <t>за 3 квартал 2024 года</t>
  </si>
  <si>
    <t>30.09.2024 г.</t>
  </si>
  <si>
    <t>3 квартал</t>
  </si>
  <si>
    <t>Изготовление инвенторя для укрытия (смета)</t>
  </si>
  <si>
    <t>Изготовление и установка скамейки (смета)</t>
  </si>
  <si>
    <t>июль</t>
  </si>
  <si>
    <t>сентябрь</t>
  </si>
  <si>
    <t xml:space="preserve">           2. Всего за период с "01" 07 2024 г. по "30" 09 2024 г. выполнено работ (оказано услуг) на общую сумму сто двадцать восемь тысяч шестьсот семнадцать рублей 14 копеек.</t>
  </si>
  <si>
    <t>Предъявлено населению 130529,97</t>
  </si>
  <si>
    <t>Оплачено, руб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</si>
  <si>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</si>
  <si>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</si>
  <si>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</si>
  <si>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</si>
  <si>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</si>
  <si>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</si>
  <si>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</si>
  <si>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</si>
  <si>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</si>
  <si>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</si>
  <si>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</si>
  <si>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</si>
  <si>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Оборудование укрытия инвентарем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</si>
  <si>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</si>
  <si>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</si>
  <si>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</si>
  <si>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</si>
  <si>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</si>
  <si>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</si>
  <si>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</si>
  <si>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</si>
  <si>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 год.</t>
  </si>
  <si>
    <t>Предложение по структуре тарифа на 2025  год.</t>
  </si>
  <si>
    <t>_____________________________________________</t>
  </si>
  <si>
    <t>по ж.д. ул. Строителей, д. 17</t>
  </si>
  <si>
    <t>4 квартал</t>
  </si>
  <si>
    <t>за 4 квартал 2024 года</t>
  </si>
  <si>
    <t>31.12.2024 г.</t>
  </si>
  <si>
    <t>Поверка ОДПУ ХВС</t>
  </si>
  <si>
    <t xml:space="preserve">           2. Всего за период с "01" 10 2024 г. по "31" 12 2024 г. выполнено работ (оказано услуг) на общую сумму сто семь тысяч шестьсот пятьдесят два рубля 45 копеек.</t>
  </si>
  <si>
    <t>Начислено всего 500890,44</t>
  </si>
  <si>
    <t>Непредвиденные работы 45,5 ч/ч</t>
  </si>
  <si>
    <t xml:space="preserve">   * Изготовление и установка скамейки (смета)</t>
  </si>
  <si>
    <t xml:space="preserve">   * Поверка ОДПУ ХВС</t>
  </si>
  <si>
    <t>Оплачено за размещение оборудования в МОП интернет Квант телеком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</si>
</sst>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_ ;\-#,##0.00\ 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4" fillId="0" borderId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3" fillId="0" borderId="0" xfId="0" applyFont="1"/>
    <xf numFmtId="0" fontId="4" fillId="2" borderId="0" xfId="0" applyFont="1" applyFill="1"/>
    <xf numFmtId="0" fontId="2" fillId="0" borderId="0" xfId="0" applyFont="1" applyAlignment="1">
      <alignment wrapText="1"/>
    </xf>
    <xf numFmtId="39" fontId="8" fillId="0" borderId="0" xfId="1" applyNumberFormat="1" applyFont="1"/>
    <xf numFmtId="39" fontId="4" fillId="0" borderId="0" xfId="1" applyNumberFormat="1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wrapText="1"/>
    </xf>
    <xf numFmtId="0" fontId="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6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7" fillId="0" borderId="0" xfId="0" applyFont="1" applyAlignment="1"/>
    <xf numFmtId="0" fontId="18" fillId="0" borderId="0" xfId="0" applyFont="1"/>
    <xf numFmtId="0" fontId="3" fillId="0" borderId="0" xfId="0" applyFont="1" applyAlignment="1"/>
    <xf numFmtId="49" fontId="3" fillId="0" borderId="1" xfId="0" applyNumberFormat="1" applyFont="1" applyBorder="1"/>
    <xf numFmtId="166" fontId="9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5" fontId="3" fillId="0" borderId="0" xfId="1" applyNumberFormat="1" applyFont="1" applyBorder="1"/>
    <xf numFmtId="166" fontId="9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18" fillId="0" borderId="0" xfId="0" applyNumberFormat="1" applyFont="1"/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5" fontId="3" fillId="0" borderId="0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37" zoomScaleSheetLayoutView="100" workbookViewId="0">
      <selection activeCell="E32" sqref="E32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79" t="s">
        <v>11</v>
      </c>
      <c r="B1" s="79"/>
      <c r="C1" s="79"/>
      <c r="D1" s="79"/>
      <c r="E1" s="79"/>
    </row>
    <row r="2" spans="1:5" ht="30.75" customHeight="1" x14ac:dyDescent="0.25">
      <c r="A2" s="80" t="s">
        <v>12</v>
      </c>
      <c r="B2" s="81"/>
      <c r="C2" s="81"/>
      <c r="D2" s="81"/>
      <c r="E2" s="81"/>
    </row>
    <row r="3" spans="1:5" x14ac:dyDescent="0.25">
      <c r="A3" s="82" t="s">
        <v>52</v>
      </c>
      <c r="B3" s="82"/>
      <c r="C3" s="82"/>
      <c r="D3" s="82"/>
      <c r="E3" s="82"/>
    </row>
    <row r="4" spans="1:5" s="1" customFormat="1" ht="15.75" x14ac:dyDescent="0.25">
      <c r="A4" s="5" t="s">
        <v>13</v>
      </c>
      <c r="B4" s="21"/>
      <c r="C4" s="21"/>
      <c r="D4" s="29"/>
      <c r="E4" s="28" t="s">
        <v>53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83" t="s">
        <v>25</v>
      </c>
      <c r="B7" s="83"/>
      <c r="C7" s="83"/>
      <c r="D7" s="83"/>
      <c r="E7" s="83"/>
    </row>
    <row r="8" spans="1:5" x14ac:dyDescent="0.25">
      <c r="A8" s="75" t="s">
        <v>1</v>
      </c>
      <c r="B8" s="75"/>
      <c r="C8" s="75"/>
      <c r="D8" s="75"/>
      <c r="E8" s="75"/>
    </row>
    <row r="9" spans="1:5" x14ac:dyDescent="0.25">
      <c r="A9" s="72" t="s">
        <v>26</v>
      </c>
      <c r="B9" s="72"/>
      <c r="C9" s="72"/>
      <c r="D9" s="72"/>
      <c r="E9" s="72"/>
    </row>
    <row r="10" spans="1:5" ht="24.75" customHeight="1" x14ac:dyDescent="0.25">
      <c r="A10" s="76" t="s">
        <v>14</v>
      </c>
      <c r="B10" s="77"/>
      <c r="C10" s="77"/>
      <c r="D10" s="77"/>
      <c r="E10" s="77"/>
    </row>
    <row r="11" spans="1:5" ht="30.75" customHeight="1" x14ac:dyDescent="0.25">
      <c r="A11" s="72" t="s">
        <v>35</v>
      </c>
      <c r="B11" s="72"/>
      <c r="C11" s="72"/>
      <c r="D11" s="72"/>
      <c r="E11" s="72"/>
    </row>
    <row r="12" spans="1:5" x14ac:dyDescent="0.25">
      <c r="A12" s="75" t="s">
        <v>15</v>
      </c>
      <c r="B12" s="78"/>
      <c r="C12" s="78"/>
      <c r="D12" s="78"/>
      <c r="E12" s="78"/>
    </row>
    <row r="13" spans="1:5" x14ac:dyDescent="0.25">
      <c r="A13" s="72" t="s">
        <v>22</v>
      </c>
      <c r="B13" s="72"/>
      <c r="C13" s="72"/>
      <c r="D13" s="72"/>
      <c r="E13" s="72"/>
    </row>
    <row r="14" spans="1:5" x14ac:dyDescent="0.25">
      <c r="A14" s="75" t="s">
        <v>2</v>
      </c>
      <c r="B14" s="78"/>
      <c r="C14" s="78"/>
      <c r="D14" s="78"/>
      <c r="E14" s="78"/>
    </row>
    <row r="15" spans="1:5" x14ac:dyDescent="0.25">
      <c r="A15" s="72" t="s">
        <v>47</v>
      </c>
      <c r="B15" s="72"/>
      <c r="C15" s="72"/>
      <c r="D15" s="72"/>
      <c r="E15" s="72"/>
    </row>
    <row r="16" spans="1:5" x14ac:dyDescent="0.25">
      <c r="A16" s="75" t="s">
        <v>16</v>
      </c>
      <c r="B16" s="78"/>
      <c r="C16" s="78"/>
      <c r="D16" s="78"/>
      <c r="E16" s="78"/>
    </row>
    <row r="17" spans="1:7" ht="30" customHeight="1" x14ac:dyDescent="0.25">
      <c r="A17" s="72" t="s">
        <v>17</v>
      </c>
      <c r="B17" s="72"/>
      <c r="C17" s="72"/>
      <c r="D17" s="72"/>
      <c r="E17" s="72"/>
    </row>
    <row r="18" spans="1:7" ht="63" customHeight="1" x14ac:dyDescent="0.25">
      <c r="A18" s="72" t="s">
        <v>36</v>
      </c>
      <c r="B18" s="72"/>
      <c r="C18" s="72"/>
      <c r="D18" s="72"/>
      <c r="E18" s="72"/>
    </row>
    <row r="19" spans="1:7" ht="32.25" customHeight="1" x14ac:dyDescent="0.25">
      <c r="A19" s="70" t="s">
        <v>27</v>
      </c>
      <c r="B19" s="70"/>
      <c r="C19" s="70"/>
      <c r="D19" s="70"/>
      <c r="E19" s="70"/>
    </row>
    <row r="20" spans="1:7" ht="12.75" customHeight="1" x14ac:dyDescent="0.25">
      <c r="A20" s="70"/>
      <c r="B20" s="70"/>
      <c r="C20" s="70"/>
      <c r="D20" s="70"/>
      <c r="E20" s="70"/>
      <c r="F20" s="2">
        <v>1545.1</v>
      </c>
      <c r="G20" s="2">
        <v>3</v>
      </c>
    </row>
    <row r="21" spans="1:7" ht="127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0" t="s">
        <v>42</v>
      </c>
      <c r="B22" s="9" t="s">
        <v>33</v>
      </c>
      <c r="C22" s="3" t="s">
        <v>4</v>
      </c>
      <c r="D22" s="3">
        <v>16.309999999999999</v>
      </c>
      <c r="E22" s="8">
        <f>D22*F20*G20</f>
        <v>75601.742999999988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20209.908000000003</v>
      </c>
    </row>
    <row r="24" spans="1:7" x14ac:dyDescent="0.25">
      <c r="A24" s="22" t="s">
        <v>49</v>
      </c>
      <c r="B24" s="9" t="s">
        <v>50</v>
      </c>
      <c r="C24" s="3" t="s">
        <v>30</v>
      </c>
      <c r="D24" s="3"/>
      <c r="E24" s="8">
        <v>0</v>
      </c>
    </row>
    <row r="25" spans="1:7" x14ac:dyDescent="0.25">
      <c r="A25" s="22" t="s">
        <v>28</v>
      </c>
      <c r="B25" s="9" t="s">
        <v>29</v>
      </c>
      <c r="C25" s="3" t="s">
        <v>30</v>
      </c>
      <c r="D25" s="3"/>
      <c r="E25" s="8">
        <f>480+7269.26</f>
        <v>7749.26</v>
      </c>
    </row>
    <row r="26" spans="1:7" s="16" customFormat="1" ht="60" x14ac:dyDescent="0.25">
      <c r="A26" s="30" t="s">
        <v>54</v>
      </c>
      <c r="B26" s="31" t="s">
        <v>55</v>
      </c>
      <c r="C26" s="32" t="s">
        <v>30</v>
      </c>
      <c r="D26" s="32"/>
      <c r="E26" s="33">
        <v>882</v>
      </c>
    </row>
    <row r="27" spans="1:7" s="16" customFormat="1" ht="31.5" x14ac:dyDescent="0.25">
      <c r="A27" s="34" t="s">
        <v>56</v>
      </c>
      <c r="B27" s="31" t="s">
        <v>57</v>
      </c>
      <c r="C27" s="32" t="s">
        <v>46</v>
      </c>
      <c r="D27" s="35">
        <v>20</v>
      </c>
      <c r="E27" s="33">
        <f>D27*260.07</f>
        <v>5201.3999999999996</v>
      </c>
    </row>
    <row r="28" spans="1:7" s="16" customFormat="1" ht="31.5" x14ac:dyDescent="0.25">
      <c r="A28" s="23" t="s">
        <v>58</v>
      </c>
      <c r="B28" s="31" t="s">
        <v>57</v>
      </c>
      <c r="C28" s="32" t="s">
        <v>46</v>
      </c>
      <c r="D28" s="36">
        <v>11.5</v>
      </c>
      <c r="E28" s="33">
        <f t="shared" ref="E28:E29" si="0">D28*260.07</f>
        <v>2990.8049999999998</v>
      </c>
    </row>
    <row r="29" spans="1:7" s="16" customFormat="1" ht="15.75" x14ac:dyDescent="0.25">
      <c r="A29" s="23" t="s">
        <v>59</v>
      </c>
      <c r="B29" s="31" t="s">
        <v>44</v>
      </c>
      <c r="C29" s="32" t="s">
        <v>46</v>
      </c>
      <c r="D29" s="36">
        <v>6</v>
      </c>
      <c r="E29" s="33">
        <f t="shared" si="0"/>
        <v>1560.42</v>
      </c>
    </row>
    <row r="30" spans="1:7" ht="15.75" x14ac:dyDescent="0.25">
      <c r="A30" s="23"/>
      <c r="B30" s="9"/>
      <c r="C30" s="3"/>
      <c r="D30" s="24"/>
      <c r="E30" s="8"/>
    </row>
    <row r="31" spans="1:7" s="14" customFormat="1" ht="14.25" x14ac:dyDescent="0.2">
      <c r="A31" s="10" t="s">
        <v>24</v>
      </c>
      <c r="B31" s="11"/>
      <c r="C31" s="12"/>
      <c r="D31" s="12"/>
      <c r="E31" s="13">
        <f>SUM(E22:E30)</f>
        <v>114195.53599999996</v>
      </c>
    </row>
    <row r="33" spans="1:5" s="16" customFormat="1" ht="29.25" customHeight="1" x14ac:dyDescent="0.25">
      <c r="A33" s="71" t="s">
        <v>60</v>
      </c>
      <c r="B33" s="71"/>
      <c r="C33" s="71"/>
      <c r="D33" s="71"/>
      <c r="E33" s="71"/>
    </row>
    <row r="34" spans="1:5" ht="30" customHeight="1" x14ac:dyDescent="0.25">
      <c r="A34" s="72" t="s">
        <v>21</v>
      </c>
      <c r="B34" s="72"/>
      <c r="C34" s="72"/>
      <c r="D34" s="72"/>
      <c r="E34" s="72"/>
    </row>
    <row r="35" spans="1:5" x14ac:dyDescent="0.25">
      <c r="A35" s="72" t="s">
        <v>20</v>
      </c>
      <c r="B35" s="72"/>
      <c r="C35" s="72"/>
      <c r="D35" s="72"/>
      <c r="E35" s="72"/>
    </row>
    <row r="36" spans="1:5" ht="32.25" customHeight="1" x14ac:dyDescent="0.25">
      <c r="A36" s="72" t="s">
        <v>32</v>
      </c>
      <c r="B36" s="72"/>
      <c r="C36" s="72"/>
      <c r="D36" s="72"/>
      <c r="E36" s="72"/>
    </row>
    <row r="37" spans="1:5" x14ac:dyDescent="0.25">
      <c r="A37" s="72" t="s">
        <v>18</v>
      </c>
      <c r="B37" s="72"/>
      <c r="C37" s="72"/>
      <c r="D37" s="72"/>
      <c r="E37" s="72"/>
    </row>
    <row r="38" spans="1:5" x14ac:dyDescent="0.25">
      <c r="A38" s="73" t="s">
        <v>5</v>
      </c>
      <c r="B38" s="73"/>
      <c r="C38" s="73"/>
      <c r="D38" s="73"/>
      <c r="E38" s="73"/>
    </row>
    <row r="39" spans="1:5" x14ac:dyDescent="0.25">
      <c r="A39" s="72" t="s">
        <v>18</v>
      </c>
      <c r="B39" s="72"/>
      <c r="C39" s="72"/>
      <c r="D39" s="72"/>
      <c r="E39" s="72"/>
    </row>
    <row r="40" spans="1:5" x14ac:dyDescent="0.25">
      <c r="A40" s="74" t="s">
        <v>48</v>
      </c>
      <c r="B40" s="74"/>
      <c r="C40" s="74"/>
      <c r="D40" s="74"/>
      <c r="E40" s="74"/>
    </row>
    <row r="41" spans="1:5" x14ac:dyDescent="0.25">
      <c r="B41" s="69" t="s">
        <v>19</v>
      </c>
      <c r="C41" s="69"/>
      <c r="D41" s="69"/>
      <c r="E41" s="6" t="s">
        <v>6</v>
      </c>
    </row>
    <row r="42" spans="1:5" x14ac:dyDescent="0.25">
      <c r="A42" s="26"/>
      <c r="B42" s="26"/>
      <c r="C42" s="26"/>
      <c r="D42" s="26"/>
      <c r="E42" s="26"/>
    </row>
    <row r="43" spans="1:5" x14ac:dyDescent="0.25">
      <c r="A43" s="74" t="s">
        <v>31</v>
      </c>
      <c r="B43" s="74"/>
      <c r="C43" s="74"/>
      <c r="D43" s="74"/>
      <c r="E43" s="74"/>
    </row>
    <row r="44" spans="1:5" x14ac:dyDescent="0.25">
      <c r="B44" s="69" t="s">
        <v>19</v>
      </c>
      <c r="C44" s="69"/>
      <c r="D44" s="69"/>
      <c r="E44" s="6" t="s">
        <v>6</v>
      </c>
    </row>
    <row r="45" spans="1:5" x14ac:dyDescent="0.25">
      <c r="A45" s="2" t="s">
        <v>43</v>
      </c>
    </row>
    <row r="46" spans="1:5" x14ac:dyDescent="0.25">
      <c r="A46" s="14" t="s">
        <v>34</v>
      </c>
    </row>
    <row r="47" spans="1:5" x14ac:dyDescent="0.25">
      <c r="A47" s="2" t="s">
        <v>41</v>
      </c>
      <c r="B47" s="18">
        <v>18242.23</v>
      </c>
    </row>
    <row r="48" spans="1:5" x14ac:dyDescent="0.25">
      <c r="A48" s="17" t="s">
        <v>51</v>
      </c>
      <c r="B48" s="19"/>
    </row>
    <row r="49" spans="1:2" x14ac:dyDescent="0.25">
      <c r="A49" s="2" t="s">
        <v>37</v>
      </c>
      <c r="B49" s="19">
        <v>113746.25</v>
      </c>
    </row>
    <row r="50" spans="1:2" x14ac:dyDescent="0.25">
      <c r="A50" s="2" t="s">
        <v>45</v>
      </c>
      <c r="B50" s="19">
        <f>3*100</f>
        <v>300</v>
      </c>
    </row>
    <row r="51" spans="1:2" ht="30" x14ac:dyDescent="0.25">
      <c r="A51" s="25" t="s">
        <v>38</v>
      </c>
      <c r="B51" s="19">
        <f>E31</f>
        <v>114195.53599999996</v>
      </c>
    </row>
    <row r="52" spans="1:2" x14ac:dyDescent="0.25">
      <c r="A52" s="15" t="s">
        <v>40</v>
      </c>
      <c r="B52" s="18">
        <f>B47+B49+B50-B51</f>
        <v>18092.944000000047</v>
      </c>
    </row>
    <row r="54" spans="1:2" x14ac:dyDescent="0.25">
      <c r="B54" s="2" t="s">
        <v>18</v>
      </c>
    </row>
    <row r="56" spans="1:2" x14ac:dyDescent="0.25">
      <c r="B56" s="2">
        <v>18242.23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4:D44"/>
    <mergeCell ref="A20:E20"/>
    <mergeCell ref="A33:E33"/>
    <mergeCell ref="A34:E34"/>
    <mergeCell ref="A35:E35"/>
    <mergeCell ref="A36:E36"/>
    <mergeCell ref="A37:E37"/>
    <mergeCell ref="A38:E38"/>
    <mergeCell ref="A39:E39"/>
    <mergeCell ref="A40:E40"/>
    <mergeCell ref="B41:D41"/>
    <mergeCell ref="A43:E4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32" zoomScaleSheetLayoutView="100" workbookViewId="0">
      <selection activeCell="E29" sqref="E29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79" t="s">
        <v>11</v>
      </c>
      <c r="B1" s="79"/>
      <c r="C1" s="79"/>
      <c r="D1" s="79"/>
      <c r="E1" s="79"/>
    </row>
    <row r="2" spans="1:5" ht="30.75" customHeight="1" x14ac:dyDescent="0.25">
      <c r="A2" s="80" t="s">
        <v>12</v>
      </c>
      <c r="B2" s="81"/>
      <c r="C2" s="81"/>
      <c r="D2" s="81"/>
      <c r="E2" s="81"/>
    </row>
    <row r="3" spans="1:5" x14ac:dyDescent="0.25">
      <c r="A3" s="82" t="s">
        <v>61</v>
      </c>
      <c r="B3" s="82"/>
      <c r="C3" s="82"/>
      <c r="D3" s="82"/>
      <c r="E3" s="82"/>
    </row>
    <row r="4" spans="1:5" s="1" customFormat="1" ht="15.75" x14ac:dyDescent="0.25">
      <c r="A4" s="5" t="s">
        <v>13</v>
      </c>
      <c r="B4" s="21"/>
      <c r="C4" s="21"/>
      <c r="D4" s="29"/>
      <c r="E4" s="28" t="s">
        <v>62</v>
      </c>
    </row>
    <row r="5" spans="1:5" x14ac:dyDescent="0.25">
      <c r="A5" s="39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83" t="s">
        <v>25</v>
      </c>
      <c r="B7" s="83"/>
      <c r="C7" s="83"/>
      <c r="D7" s="83"/>
      <c r="E7" s="83"/>
    </row>
    <row r="8" spans="1:5" x14ac:dyDescent="0.25">
      <c r="A8" s="75" t="s">
        <v>1</v>
      </c>
      <c r="B8" s="75"/>
      <c r="C8" s="75"/>
      <c r="D8" s="75"/>
      <c r="E8" s="75"/>
    </row>
    <row r="9" spans="1:5" x14ac:dyDescent="0.25">
      <c r="A9" s="72" t="s">
        <v>26</v>
      </c>
      <c r="B9" s="72"/>
      <c r="C9" s="72"/>
      <c r="D9" s="72"/>
      <c r="E9" s="72"/>
    </row>
    <row r="10" spans="1:5" ht="24.75" customHeight="1" x14ac:dyDescent="0.25">
      <c r="A10" s="76" t="s">
        <v>14</v>
      </c>
      <c r="B10" s="77"/>
      <c r="C10" s="77"/>
      <c r="D10" s="77"/>
      <c r="E10" s="77"/>
    </row>
    <row r="11" spans="1:5" ht="30.75" customHeight="1" x14ac:dyDescent="0.25">
      <c r="A11" s="72" t="s">
        <v>35</v>
      </c>
      <c r="B11" s="72"/>
      <c r="C11" s="72"/>
      <c r="D11" s="72"/>
      <c r="E11" s="72"/>
    </row>
    <row r="12" spans="1:5" x14ac:dyDescent="0.25">
      <c r="A12" s="75" t="s">
        <v>15</v>
      </c>
      <c r="B12" s="78"/>
      <c r="C12" s="78"/>
      <c r="D12" s="78"/>
      <c r="E12" s="78"/>
    </row>
    <row r="13" spans="1:5" x14ac:dyDescent="0.25">
      <c r="A13" s="72" t="s">
        <v>22</v>
      </c>
      <c r="B13" s="72"/>
      <c r="C13" s="72"/>
      <c r="D13" s="72"/>
      <c r="E13" s="72"/>
    </row>
    <row r="14" spans="1:5" x14ac:dyDescent="0.25">
      <c r="A14" s="75" t="s">
        <v>2</v>
      </c>
      <c r="B14" s="78"/>
      <c r="C14" s="78"/>
      <c r="D14" s="78"/>
      <c r="E14" s="78"/>
    </row>
    <row r="15" spans="1:5" x14ac:dyDescent="0.25">
      <c r="A15" s="72" t="s">
        <v>47</v>
      </c>
      <c r="B15" s="72"/>
      <c r="C15" s="72"/>
      <c r="D15" s="72"/>
      <c r="E15" s="72"/>
    </row>
    <row r="16" spans="1:5" x14ac:dyDescent="0.25">
      <c r="A16" s="75" t="s">
        <v>16</v>
      </c>
      <c r="B16" s="78"/>
      <c r="C16" s="78"/>
      <c r="D16" s="78"/>
      <c r="E16" s="78"/>
    </row>
    <row r="17" spans="1:7" ht="30" customHeight="1" x14ac:dyDescent="0.25">
      <c r="A17" s="72" t="s">
        <v>17</v>
      </c>
      <c r="B17" s="72"/>
      <c r="C17" s="72"/>
      <c r="D17" s="72"/>
      <c r="E17" s="72"/>
    </row>
    <row r="18" spans="1:7" ht="63" customHeight="1" x14ac:dyDescent="0.25">
      <c r="A18" s="72" t="s">
        <v>36</v>
      </c>
      <c r="B18" s="72"/>
      <c r="C18" s="72"/>
      <c r="D18" s="72"/>
      <c r="E18" s="72"/>
    </row>
    <row r="19" spans="1:7" ht="32.25" customHeight="1" x14ac:dyDescent="0.25">
      <c r="A19" s="70" t="s">
        <v>27</v>
      </c>
      <c r="B19" s="70"/>
      <c r="C19" s="70"/>
      <c r="D19" s="70"/>
      <c r="E19" s="70"/>
    </row>
    <row r="20" spans="1:7" ht="12.75" customHeight="1" x14ac:dyDescent="0.25">
      <c r="A20" s="70"/>
      <c r="B20" s="70"/>
      <c r="C20" s="70"/>
      <c r="D20" s="70"/>
      <c r="E20" s="70"/>
      <c r="F20" s="2">
        <v>1545.1</v>
      </c>
      <c r="G20" s="2">
        <v>3</v>
      </c>
    </row>
    <row r="21" spans="1:7" ht="127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0" t="s">
        <v>42</v>
      </c>
      <c r="B22" s="9" t="s">
        <v>33</v>
      </c>
      <c r="C22" s="3" t="s">
        <v>4</v>
      </c>
      <c r="D22" s="3">
        <v>16.309999999999999</v>
      </c>
      <c r="E22" s="8">
        <f>D22*F20*G20</f>
        <v>75601.742999999988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20209.908000000003</v>
      </c>
    </row>
    <row r="24" spans="1:7" x14ac:dyDescent="0.25">
      <c r="A24" s="22" t="s">
        <v>49</v>
      </c>
      <c r="B24" s="9" t="s">
        <v>50</v>
      </c>
      <c r="C24" s="3" t="s">
        <v>30</v>
      </c>
      <c r="D24" s="3"/>
      <c r="E24" s="8">
        <v>0</v>
      </c>
    </row>
    <row r="25" spans="1:7" x14ac:dyDescent="0.25">
      <c r="A25" s="22" t="s">
        <v>28</v>
      </c>
      <c r="B25" s="9" t="s">
        <v>63</v>
      </c>
      <c r="C25" s="3" t="s">
        <v>30</v>
      </c>
      <c r="D25" s="3"/>
      <c r="E25" s="8">
        <f>1876.41+150</f>
        <v>2026.41</v>
      </c>
    </row>
    <row r="26" spans="1:7" s="16" customFormat="1" ht="31.5" x14ac:dyDescent="0.25">
      <c r="A26" s="23" t="s">
        <v>64</v>
      </c>
      <c r="B26" s="31" t="s">
        <v>65</v>
      </c>
      <c r="C26" s="32" t="s">
        <v>46</v>
      </c>
      <c r="D26" s="32">
        <v>8</v>
      </c>
      <c r="E26" s="33">
        <f>D26*260.07</f>
        <v>2080.56</v>
      </c>
    </row>
    <row r="27" spans="1:7" ht="15.75" x14ac:dyDescent="0.25">
      <c r="A27" s="23"/>
      <c r="B27" s="9"/>
      <c r="C27" s="3"/>
      <c r="D27" s="24"/>
      <c r="E27" s="8"/>
    </row>
    <row r="28" spans="1:7" s="14" customFormat="1" ht="14.25" x14ac:dyDescent="0.2">
      <c r="A28" s="10" t="s">
        <v>24</v>
      </c>
      <c r="B28" s="11"/>
      <c r="C28" s="12"/>
      <c r="D28" s="12"/>
      <c r="E28" s="13">
        <f>SUM(E22:E27)</f>
        <v>99918.620999999985</v>
      </c>
    </row>
    <row r="30" spans="1:7" s="16" customFormat="1" ht="29.25" customHeight="1" x14ac:dyDescent="0.25">
      <c r="A30" s="71" t="s">
        <v>66</v>
      </c>
      <c r="B30" s="71"/>
      <c r="C30" s="71"/>
      <c r="D30" s="71"/>
      <c r="E30" s="71"/>
    </row>
    <row r="31" spans="1:7" ht="30" customHeight="1" x14ac:dyDescent="0.25">
      <c r="A31" s="72" t="s">
        <v>21</v>
      </c>
      <c r="B31" s="72"/>
      <c r="C31" s="72"/>
      <c r="D31" s="72"/>
      <c r="E31" s="72"/>
    </row>
    <row r="32" spans="1:7" x14ac:dyDescent="0.25">
      <c r="A32" s="72" t="s">
        <v>20</v>
      </c>
      <c r="B32" s="72"/>
      <c r="C32" s="72"/>
      <c r="D32" s="72"/>
      <c r="E32" s="72"/>
    </row>
    <row r="33" spans="1:5" ht="32.25" customHeight="1" x14ac:dyDescent="0.25">
      <c r="A33" s="72" t="s">
        <v>32</v>
      </c>
      <c r="B33" s="72"/>
      <c r="C33" s="72"/>
      <c r="D33" s="72"/>
      <c r="E33" s="72"/>
    </row>
    <row r="34" spans="1:5" x14ac:dyDescent="0.25">
      <c r="A34" s="72" t="s">
        <v>18</v>
      </c>
      <c r="B34" s="72"/>
      <c r="C34" s="72"/>
      <c r="D34" s="72"/>
      <c r="E34" s="72"/>
    </row>
    <row r="35" spans="1:5" x14ac:dyDescent="0.25">
      <c r="A35" s="73" t="s">
        <v>5</v>
      </c>
      <c r="B35" s="73"/>
      <c r="C35" s="73"/>
      <c r="D35" s="73"/>
      <c r="E35" s="73"/>
    </row>
    <row r="36" spans="1:5" x14ac:dyDescent="0.25">
      <c r="A36" s="72" t="s">
        <v>18</v>
      </c>
      <c r="B36" s="72"/>
      <c r="C36" s="72"/>
      <c r="D36" s="72"/>
      <c r="E36" s="72"/>
    </row>
    <row r="37" spans="1:5" x14ac:dyDescent="0.25">
      <c r="A37" s="74" t="s">
        <v>48</v>
      </c>
      <c r="B37" s="74"/>
      <c r="C37" s="74"/>
      <c r="D37" s="74"/>
      <c r="E37" s="74"/>
    </row>
    <row r="38" spans="1:5" x14ac:dyDescent="0.25">
      <c r="B38" s="69" t="s">
        <v>19</v>
      </c>
      <c r="C38" s="69"/>
      <c r="D38" s="69"/>
      <c r="E38" s="6" t="s">
        <v>6</v>
      </c>
    </row>
    <row r="39" spans="1:5" x14ac:dyDescent="0.25">
      <c r="A39" s="38"/>
      <c r="B39" s="38"/>
      <c r="C39" s="38"/>
      <c r="D39" s="38"/>
      <c r="E39" s="38"/>
    </row>
    <row r="40" spans="1:5" x14ac:dyDescent="0.25">
      <c r="A40" s="74" t="s">
        <v>31</v>
      </c>
      <c r="B40" s="74"/>
      <c r="C40" s="74"/>
      <c r="D40" s="74"/>
      <c r="E40" s="74"/>
    </row>
    <row r="41" spans="1:5" x14ac:dyDescent="0.25">
      <c r="B41" s="69" t="s">
        <v>19</v>
      </c>
      <c r="C41" s="69"/>
      <c r="D41" s="69"/>
      <c r="E41" s="6" t="s">
        <v>6</v>
      </c>
    </row>
    <row r="42" spans="1:5" x14ac:dyDescent="0.25">
      <c r="A42" s="2" t="s">
        <v>43</v>
      </c>
    </row>
    <row r="43" spans="1:5" x14ac:dyDescent="0.25">
      <c r="A43" s="14" t="s">
        <v>34</v>
      </c>
    </row>
    <row r="44" spans="1:5" x14ac:dyDescent="0.25">
      <c r="A44" s="2" t="s">
        <v>41</v>
      </c>
      <c r="B44" s="18">
        <f>'1кв'!B52</f>
        <v>18092.944000000047</v>
      </c>
    </row>
    <row r="45" spans="1:5" x14ac:dyDescent="0.25">
      <c r="A45" s="17" t="s">
        <v>51</v>
      </c>
      <c r="B45" s="19"/>
    </row>
    <row r="46" spans="1:5" x14ac:dyDescent="0.25">
      <c r="A46" s="2" t="s">
        <v>37</v>
      </c>
      <c r="B46" s="19">
        <v>119433.51</v>
      </c>
    </row>
    <row r="47" spans="1:5" x14ac:dyDescent="0.25">
      <c r="A47" s="2" t="s">
        <v>45</v>
      </c>
      <c r="B47" s="19">
        <f>3*100</f>
        <v>300</v>
      </c>
    </row>
    <row r="48" spans="1:5" ht="30" x14ac:dyDescent="0.25">
      <c r="A48" s="37" t="s">
        <v>38</v>
      </c>
      <c r="B48" s="19">
        <f>E28</f>
        <v>99918.620999999985</v>
      </c>
    </row>
    <row r="49" spans="1:2" x14ac:dyDescent="0.25">
      <c r="A49" s="15" t="s">
        <v>40</v>
      </c>
      <c r="B49" s="18">
        <f>B44+B46+B47-B48</f>
        <v>37907.833000000042</v>
      </c>
    </row>
    <row r="51" spans="1:2" x14ac:dyDescent="0.25">
      <c r="B51" s="2" t="s">
        <v>18</v>
      </c>
    </row>
  </sheetData>
  <mergeCells count="29">
    <mergeCell ref="A36:E36"/>
    <mergeCell ref="A37:E37"/>
    <mergeCell ref="B38:D38"/>
    <mergeCell ref="A40:E40"/>
    <mergeCell ref="B41:D41"/>
    <mergeCell ref="A35:E35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4:E34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35" zoomScaleSheetLayoutView="100" workbookViewId="0">
      <selection activeCell="E30" sqref="E30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79" t="s">
        <v>11</v>
      </c>
      <c r="B1" s="79"/>
      <c r="C1" s="79"/>
      <c r="D1" s="79"/>
      <c r="E1" s="79"/>
    </row>
    <row r="2" spans="1:5" ht="30.75" customHeight="1" x14ac:dyDescent="0.25">
      <c r="A2" s="80" t="s">
        <v>12</v>
      </c>
      <c r="B2" s="81"/>
      <c r="C2" s="81"/>
      <c r="D2" s="81"/>
      <c r="E2" s="81"/>
    </row>
    <row r="3" spans="1:5" x14ac:dyDescent="0.25">
      <c r="A3" s="82" t="s">
        <v>67</v>
      </c>
      <c r="B3" s="82"/>
      <c r="C3" s="82"/>
      <c r="D3" s="82"/>
      <c r="E3" s="82"/>
    </row>
    <row r="4" spans="1:5" s="1" customFormat="1" ht="15.75" x14ac:dyDescent="0.25">
      <c r="A4" s="5" t="s">
        <v>13</v>
      </c>
      <c r="B4" s="21"/>
      <c r="C4" s="21"/>
      <c r="D4" s="29"/>
      <c r="E4" s="28" t="s">
        <v>68</v>
      </c>
    </row>
    <row r="5" spans="1:5" x14ac:dyDescent="0.25">
      <c r="A5" s="42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83" t="s">
        <v>25</v>
      </c>
      <c r="B7" s="83"/>
      <c r="C7" s="83"/>
      <c r="D7" s="83"/>
      <c r="E7" s="83"/>
    </row>
    <row r="8" spans="1:5" x14ac:dyDescent="0.25">
      <c r="A8" s="75" t="s">
        <v>1</v>
      </c>
      <c r="B8" s="75"/>
      <c r="C8" s="75"/>
      <c r="D8" s="75"/>
      <c r="E8" s="75"/>
    </row>
    <row r="9" spans="1:5" x14ac:dyDescent="0.25">
      <c r="A9" s="72" t="s">
        <v>26</v>
      </c>
      <c r="B9" s="72"/>
      <c r="C9" s="72"/>
      <c r="D9" s="72"/>
      <c r="E9" s="72"/>
    </row>
    <row r="10" spans="1:5" ht="24.75" customHeight="1" x14ac:dyDescent="0.25">
      <c r="A10" s="76" t="s">
        <v>14</v>
      </c>
      <c r="B10" s="77"/>
      <c r="C10" s="77"/>
      <c r="D10" s="77"/>
      <c r="E10" s="77"/>
    </row>
    <row r="11" spans="1:5" ht="30.75" customHeight="1" x14ac:dyDescent="0.25">
      <c r="A11" s="72" t="s">
        <v>35</v>
      </c>
      <c r="B11" s="72"/>
      <c r="C11" s="72"/>
      <c r="D11" s="72"/>
      <c r="E11" s="72"/>
    </row>
    <row r="12" spans="1:5" x14ac:dyDescent="0.25">
      <c r="A12" s="75" t="s">
        <v>15</v>
      </c>
      <c r="B12" s="78"/>
      <c r="C12" s="78"/>
      <c r="D12" s="78"/>
      <c r="E12" s="78"/>
    </row>
    <row r="13" spans="1:5" x14ac:dyDescent="0.25">
      <c r="A13" s="72" t="s">
        <v>22</v>
      </c>
      <c r="B13" s="72"/>
      <c r="C13" s="72"/>
      <c r="D13" s="72"/>
      <c r="E13" s="72"/>
    </row>
    <row r="14" spans="1:5" x14ac:dyDescent="0.25">
      <c r="A14" s="75" t="s">
        <v>2</v>
      </c>
      <c r="B14" s="78"/>
      <c r="C14" s="78"/>
      <c r="D14" s="78"/>
      <c r="E14" s="78"/>
    </row>
    <row r="15" spans="1:5" x14ac:dyDescent="0.25">
      <c r="A15" s="72" t="s">
        <v>47</v>
      </c>
      <c r="B15" s="72"/>
      <c r="C15" s="72"/>
      <c r="D15" s="72"/>
      <c r="E15" s="72"/>
    </row>
    <row r="16" spans="1:5" x14ac:dyDescent="0.25">
      <c r="A16" s="75" t="s">
        <v>16</v>
      </c>
      <c r="B16" s="78"/>
      <c r="C16" s="78"/>
      <c r="D16" s="78"/>
      <c r="E16" s="78"/>
    </row>
    <row r="17" spans="1:7" ht="30" customHeight="1" x14ac:dyDescent="0.25">
      <c r="A17" s="72" t="s">
        <v>17</v>
      </c>
      <c r="B17" s="72"/>
      <c r="C17" s="72"/>
      <c r="D17" s="72"/>
      <c r="E17" s="72"/>
    </row>
    <row r="18" spans="1:7" ht="63" customHeight="1" x14ac:dyDescent="0.25">
      <c r="A18" s="72" t="s">
        <v>36</v>
      </c>
      <c r="B18" s="72"/>
      <c r="C18" s="72"/>
      <c r="D18" s="72"/>
      <c r="E18" s="72"/>
    </row>
    <row r="19" spans="1:7" ht="32.25" customHeight="1" x14ac:dyDescent="0.25">
      <c r="A19" s="70" t="s">
        <v>27</v>
      </c>
      <c r="B19" s="70"/>
      <c r="C19" s="70"/>
      <c r="D19" s="70"/>
      <c r="E19" s="70"/>
    </row>
    <row r="20" spans="1:7" ht="12.75" customHeight="1" x14ac:dyDescent="0.25">
      <c r="A20" s="70"/>
      <c r="B20" s="70"/>
      <c r="C20" s="70"/>
      <c r="D20" s="70"/>
      <c r="E20" s="70"/>
      <c r="F20" s="2">
        <v>1545.1</v>
      </c>
      <c r="G20" s="2">
        <v>3</v>
      </c>
    </row>
    <row r="21" spans="1:7" ht="127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0" t="s">
        <v>42</v>
      </c>
      <c r="B22" s="9" t="s">
        <v>33</v>
      </c>
      <c r="C22" s="3" t="s">
        <v>4</v>
      </c>
      <c r="D22" s="3">
        <v>17.89</v>
      </c>
      <c r="E22" s="8">
        <f>D22*F20*G20</f>
        <v>82925.516999999993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4.68</v>
      </c>
      <c r="E23" s="8">
        <f>D23*F20*G20</f>
        <v>21693.203999999998</v>
      </c>
    </row>
    <row r="24" spans="1:7" x14ac:dyDescent="0.25">
      <c r="A24" s="22" t="s">
        <v>49</v>
      </c>
      <c r="B24" s="9" t="s">
        <v>50</v>
      </c>
      <c r="C24" s="3" t="s">
        <v>30</v>
      </c>
      <c r="D24" s="3"/>
      <c r="E24" s="8">
        <v>0</v>
      </c>
    </row>
    <row r="25" spans="1:7" x14ac:dyDescent="0.25">
      <c r="A25" s="22" t="s">
        <v>28</v>
      </c>
      <c r="B25" s="9" t="s">
        <v>69</v>
      </c>
      <c r="C25" s="3" t="s">
        <v>30</v>
      </c>
      <c r="D25" s="3"/>
      <c r="E25" s="8">
        <v>1268.57</v>
      </c>
    </row>
    <row r="26" spans="1:7" s="16" customFormat="1" ht="31.5" x14ac:dyDescent="0.25">
      <c r="A26" s="23" t="s">
        <v>70</v>
      </c>
      <c r="B26" s="31" t="s">
        <v>72</v>
      </c>
      <c r="C26" s="32" t="s">
        <v>30</v>
      </c>
      <c r="D26" s="32"/>
      <c r="E26" s="33">
        <v>10289.07</v>
      </c>
    </row>
    <row r="27" spans="1:7" s="16" customFormat="1" ht="31.5" x14ac:dyDescent="0.25">
      <c r="A27" s="23" t="s">
        <v>71</v>
      </c>
      <c r="B27" s="31" t="s">
        <v>73</v>
      </c>
      <c r="C27" s="32" t="s">
        <v>30</v>
      </c>
      <c r="D27" s="32"/>
      <c r="E27" s="33">
        <v>12440.78</v>
      </c>
    </row>
    <row r="28" spans="1:7" ht="15.75" x14ac:dyDescent="0.25">
      <c r="A28" s="23"/>
      <c r="B28" s="9"/>
      <c r="C28" s="3"/>
      <c r="D28" s="24"/>
      <c r="E28" s="8"/>
    </row>
    <row r="29" spans="1:7" s="14" customFormat="1" ht="14.25" x14ac:dyDescent="0.2">
      <c r="A29" s="10" t="s">
        <v>24</v>
      </c>
      <c r="B29" s="11"/>
      <c r="C29" s="12"/>
      <c r="D29" s="12"/>
      <c r="E29" s="13">
        <f>SUM(E22:E28)</f>
        <v>128617.141</v>
      </c>
    </row>
    <row r="31" spans="1:7" s="16" customFormat="1" ht="29.25" customHeight="1" x14ac:dyDescent="0.25">
      <c r="A31" s="71" t="s">
        <v>74</v>
      </c>
      <c r="B31" s="71"/>
      <c r="C31" s="71"/>
      <c r="D31" s="71"/>
      <c r="E31" s="71"/>
    </row>
    <row r="32" spans="1:7" ht="30" customHeight="1" x14ac:dyDescent="0.25">
      <c r="A32" s="72" t="s">
        <v>21</v>
      </c>
      <c r="B32" s="72"/>
      <c r="C32" s="72"/>
      <c r="D32" s="72"/>
      <c r="E32" s="72"/>
    </row>
    <row r="33" spans="1:5" x14ac:dyDescent="0.25">
      <c r="A33" s="72" t="s">
        <v>20</v>
      </c>
      <c r="B33" s="72"/>
      <c r="C33" s="72"/>
      <c r="D33" s="72"/>
      <c r="E33" s="72"/>
    </row>
    <row r="34" spans="1:5" ht="32.25" customHeight="1" x14ac:dyDescent="0.25">
      <c r="A34" s="72" t="s">
        <v>32</v>
      </c>
      <c r="B34" s="72"/>
      <c r="C34" s="72"/>
      <c r="D34" s="72"/>
      <c r="E34" s="72"/>
    </row>
    <row r="35" spans="1:5" x14ac:dyDescent="0.25">
      <c r="A35" s="72" t="s">
        <v>18</v>
      </c>
      <c r="B35" s="72"/>
      <c r="C35" s="72"/>
      <c r="D35" s="72"/>
      <c r="E35" s="72"/>
    </row>
    <row r="36" spans="1:5" x14ac:dyDescent="0.25">
      <c r="A36" s="73" t="s">
        <v>5</v>
      </c>
      <c r="B36" s="73"/>
      <c r="C36" s="73"/>
      <c r="D36" s="73"/>
      <c r="E36" s="73"/>
    </row>
    <row r="37" spans="1:5" x14ac:dyDescent="0.25">
      <c r="A37" s="72" t="s">
        <v>18</v>
      </c>
      <c r="B37" s="72"/>
      <c r="C37" s="72"/>
      <c r="D37" s="72"/>
      <c r="E37" s="72"/>
    </row>
    <row r="38" spans="1:5" x14ac:dyDescent="0.25">
      <c r="A38" s="74" t="s">
        <v>48</v>
      </c>
      <c r="B38" s="74"/>
      <c r="C38" s="74"/>
      <c r="D38" s="74"/>
      <c r="E38" s="74"/>
    </row>
    <row r="39" spans="1:5" x14ac:dyDescent="0.25">
      <c r="B39" s="69" t="s">
        <v>19</v>
      </c>
      <c r="C39" s="69"/>
      <c r="D39" s="69"/>
      <c r="E39" s="6" t="s">
        <v>6</v>
      </c>
    </row>
    <row r="40" spans="1:5" x14ac:dyDescent="0.25">
      <c r="A40" s="41"/>
      <c r="B40" s="41"/>
      <c r="C40" s="41"/>
      <c r="D40" s="41"/>
      <c r="E40" s="41"/>
    </row>
    <row r="41" spans="1:5" x14ac:dyDescent="0.25">
      <c r="A41" s="74" t="s">
        <v>31</v>
      </c>
      <c r="B41" s="74"/>
      <c r="C41" s="74"/>
      <c r="D41" s="74"/>
      <c r="E41" s="74"/>
    </row>
    <row r="42" spans="1:5" x14ac:dyDescent="0.25">
      <c r="B42" s="69" t="s">
        <v>19</v>
      </c>
      <c r="C42" s="69"/>
      <c r="D42" s="69"/>
      <c r="E42" s="6" t="s">
        <v>6</v>
      </c>
    </row>
    <row r="43" spans="1:5" x14ac:dyDescent="0.25">
      <c r="A43" s="43" t="s">
        <v>43</v>
      </c>
    </row>
    <row r="44" spans="1:5" x14ac:dyDescent="0.25">
      <c r="A44" s="14" t="s">
        <v>34</v>
      </c>
    </row>
    <row r="45" spans="1:5" x14ac:dyDescent="0.25">
      <c r="A45" s="2" t="s">
        <v>41</v>
      </c>
      <c r="B45" s="18">
        <f>'2кв'!B49</f>
        <v>37907.833000000042</v>
      </c>
    </row>
    <row r="46" spans="1:5" x14ac:dyDescent="0.25">
      <c r="A46" s="2" t="s">
        <v>75</v>
      </c>
      <c r="B46" s="19"/>
    </row>
    <row r="47" spans="1:5" x14ac:dyDescent="0.25">
      <c r="A47" s="2" t="s">
        <v>76</v>
      </c>
      <c r="B47" s="19">
        <v>129219.99</v>
      </c>
    </row>
    <row r="48" spans="1:5" ht="30" x14ac:dyDescent="0.25">
      <c r="A48" s="40" t="s">
        <v>38</v>
      </c>
      <c r="B48" s="19">
        <f>E29</f>
        <v>128617.141</v>
      </c>
    </row>
    <row r="49" spans="1:2" x14ac:dyDescent="0.25">
      <c r="A49" s="15" t="s">
        <v>40</v>
      </c>
      <c r="B49" s="18">
        <f>B45+B47-B48</f>
        <v>38510.68200000003</v>
      </c>
    </row>
    <row r="51" spans="1:2" x14ac:dyDescent="0.25">
      <c r="B51" s="2" t="s">
        <v>18</v>
      </c>
    </row>
  </sheetData>
  <mergeCells count="29">
    <mergeCell ref="A37:E37"/>
    <mergeCell ref="A38:E38"/>
    <mergeCell ref="B39:D39"/>
    <mergeCell ref="A41:E41"/>
    <mergeCell ref="B42:D42"/>
    <mergeCell ref="A36:E36"/>
    <mergeCell ref="A15:E15"/>
    <mergeCell ref="A16:E16"/>
    <mergeCell ref="A17:E17"/>
    <mergeCell ref="A18:E18"/>
    <mergeCell ref="A19:E19"/>
    <mergeCell ref="A20:E20"/>
    <mergeCell ref="A31:E31"/>
    <mergeCell ref="A32:E32"/>
    <mergeCell ref="A33:E33"/>
    <mergeCell ref="A34:E34"/>
    <mergeCell ref="A35:E35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40" zoomScaleSheetLayoutView="100" workbookViewId="0">
      <selection activeCell="E29" sqref="E29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79" t="s">
        <v>11</v>
      </c>
      <c r="B1" s="79"/>
      <c r="C1" s="79"/>
      <c r="D1" s="79"/>
      <c r="E1" s="79"/>
    </row>
    <row r="2" spans="1:5" ht="30.75" customHeight="1" x14ac:dyDescent="0.25">
      <c r="A2" s="80" t="s">
        <v>12</v>
      </c>
      <c r="B2" s="81"/>
      <c r="C2" s="81"/>
      <c r="D2" s="81"/>
      <c r="E2" s="81"/>
    </row>
    <row r="3" spans="1:5" x14ac:dyDescent="0.25">
      <c r="A3" s="82" t="s">
        <v>103</v>
      </c>
      <c r="B3" s="82"/>
      <c r="C3" s="82"/>
      <c r="D3" s="82"/>
      <c r="E3" s="82"/>
    </row>
    <row r="4" spans="1:5" s="1" customFormat="1" ht="15.75" x14ac:dyDescent="0.25">
      <c r="A4" s="5" t="s">
        <v>13</v>
      </c>
      <c r="B4" s="21"/>
      <c r="C4" s="21"/>
      <c r="D4" s="29"/>
      <c r="E4" s="28" t="s">
        <v>104</v>
      </c>
    </row>
    <row r="5" spans="1:5" x14ac:dyDescent="0.25">
      <c r="A5" s="46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83" t="s">
        <v>25</v>
      </c>
      <c r="B7" s="83"/>
      <c r="C7" s="83"/>
      <c r="D7" s="83"/>
      <c r="E7" s="83"/>
    </row>
    <row r="8" spans="1:5" x14ac:dyDescent="0.25">
      <c r="A8" s="75" t="s">
        <v>1</v>
      </c>
      <c r="B8" s="75"/>
      <c r="C8" s="75"/>
      <c r="D8" s="75"/>
      <c r="E8" s="75"/>
    </row>
    <row r="9" spans="1:5" x14ac:dyDescent="0.25">
      <c r="A9" s="72" t="s">
        <v>26</v>
      </c>
      <c r="B9" s="72"/>
      <c r="C9" s="72"/>
      <c r="D9" s="72"/>
      <c r="E9" s="72"/>
    </row>
    <row r="10" spans="1:5" ht="24.75" customHeight="1" x14ac:dyDescent="0.25">
      <c r="A10" s="76" t="s">
        <v>14</v>
      </c>
      <c r="B10" s="77"/>
      <c r="C10" s="77"/>
      <c r="D10" s="77"/>
      <c r="E10" s="77"/>
    </row>
    <row r="11" spans="1:5" ht="30.75" customHeight="1" x14ac:dyDescent="0.25">
      <c r="A11" s="72" t="s">
        <v>35</v>
      </c>
      <c r="B11" s="72"/>
      <c r="C11" s="72"/>
      <c r="D11" s="72"/>
      <c r="E11" s="72"/>
    </row>
    <row r="12" spans="1:5" x14ac:dyDescent="0.25">
      <c r="A12" s="75" t="s">
        <v>15</v>
      </c>
      <c r="B12" s="78"/>
      <c r="C12" s="78"/>
      <c r="D12" s="78"/>
      <c r="E12" s="78"/>
    </row>
    <row r="13" spans="1:5" x14ac:dyDescent="0.25">
      <c r="A13" s="72" t="s">
        <v>22</v>
      </c>
      <c r="B13" s="72"/>
      <c r="C13" s="72"/>
      <c r="D13" s="72"/>
      <c r="E13" s="72"/>
    </row>
    <row r="14" spans="1:5" x14ac:dyDescent="0.25">
      <c r="A14" s="75" t="s">
        <v>2</v>
      </c>
      <c r="B14" s="78"/>
      <c r="C14" s="78"/>
      <c r="D14" s="78"/>
      <c r="E14" s="78"/>
    </row>
    <row r="15" spans="1:5" x14ac:dyDescent="0.25">
      <c r="A15" s="72" t="s">
        <v>47</v>
      </c>
      <c r="B15" s="72"/>
      <c r="C15" s="72"/>
      <c r="D15" s="72"/>
      <c r="E15" s="72"/>
    </row>
    <row r="16" spans="1:5" x14ac:dyDescent="0.25">
      <c r="A16" s="75" t="s">
        <v>16</v>
      </c>
      <c r="B16" s="78"/>
      <c r="C16" s="78"/>
      <c r="D16" s="78"/>
      <c r="E16" s="78"/>
    </row>
    <row r="17" spans="1:7" ht="30" customHeight="1" x14ac:dyDescent="0.25">
      <c r="A17" s="72" t="s">
        <v>17</v>
      </c>
      <c r="B17" s="72"/>
      <c r="C17" s="72"/>
      <c r="D17" s="72"/>
      <c r="E17" s="72"/>
    </row>
    <row r="18" spans="1:7" ht="63" customHeight="1" x14ac:dyDescent="0.25">
      <c r="A18" s="72" t="s">
        <v>36</v>
      </c>
      <c r="B18" s="72"/>
      <c r="C18" s="72"/>
      <c r="D18" s="72"/>
      <c r="E18" s="72"/>
    </row>
    <row r="19" spans="1:7" ht="32.25" customHeight="1" x14ac:dyDescent="0.25">
      <c r="A19" s="70" t="s">
        <v>27</v>
      </c>
      <c r="B19" s="70"/>
      <c r="C19" s="70"/>
      <c r="D19" s="70"/>
      <c r="E19" s="70"/>
    </row>
    <row r="20" spans="1:7" ht="12.75" customHeight="1" x14ac:dyDescent="0.25">
      <c r="A20" s="70"/>
      <c r="B20" s="70"/>
      <c r="C20" s="70"/>
      <c r="D20" s="70"/>
      <c r="E20" s="70"/>
      <c r="F20" s="2">
        <v>1545.1</v>
      </c>
      <c r="G20" s="2">
        <v>3</v>
      </c>
    </row>
    <row r="21" spans="1:7" ht="127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0" t="s">
        <v>42</v>
      </c>
      <c r="B22" s="9" t="s">
        <v>33</v>
      </c>
      <c r="C22" s="3" t="s">
        <v>4</v>
      </c>
      <c r="D22" s="3">
        <v>17.89</v>
      </c>
      <c r="E22" s="8">
        <f>D22*F20*G20</f>
        <v>82925.516999999993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4.68</v>
      </c>
      <c r="E23" s="8">
        <f>D23*F20*G20</f>
        <v>21693.203999999998</v>
      </c>
    </row>
    <row r="24" spans="1:7" x14ac:dyDescent="0.25">
      <c r="A24" s="22" t="s">
        <v>49</v>
      </c>
      <c r="B24" s="9" t="s">
        <v>50</v>
      </c>
      <c r="C24" s="3" t="s">
        <v>30</v>
      </c>
      <c r="D24" s="3"/>
      <c r="E24" s="8">
        <v>0</v>
      </c>
    </row>
    <row r="25" spans="1:7" x14ac:dyDescent="0.25">
      <c r="A25" s="22" t="s">
        <v>28</v>
      </c>
      <c r="B25" s="9" t="s">
        <v>102</v>
      </c>
      <c r="C25" s="3" t="s">
        <v>30</v>
      </c>
      <c r="D25" s="3"/>
      <c r="E25" s="8">
        <v>2013.73</v>
      </c>
    </row>
    <row r="26" spans="1:7" x14ac:dyDescent="0.25">
      <c r="A26" s="22" t="s">
        <v>105</v>
      </c>
      <c r="B26" s="9" t="s">
        <v>102</v>
      </c>
      <c r="C26" s="3" t="s">
        <v>30</v>
      </c>
      <c r="D26" s="3"/>
      <c r="E26" s="8">
        <v>1020</v>
      </c>
    </row>
    <row r="27" spans="1:7" ht="15.75" x14ac:dyDescent="0.25">
      <c r="A27" s="23"/>
      <c r="B27" s="9"/>
      <c r="C27" s="3"/>
      <c r="D27" s="24"/>
      <c r="E27" s="8"/>
    </row>
    <row r="28" spans="1:7" s="14" customFormat="1" ht="14.25" x14ac:dyDescent="0.2">
      <c r="A28" s="10" t="s">
        <v>24</v>
      </c>
      <c r="B28" s="11"/>
      <c r="C28" s="12"/>
      <c r="D28" s="12"/>
      <c r="E28" s="13">
        <f>SUM(E22:E27)</f>
        <v>107652.45099999999</v>
      </c>
    </row>
    <row r="30" spans="1:7" s="16" customFormat="1" ht="29.25" customHeight="1" x14ac:dyDescent="0.25">
      <c r="A30" s="71" t="s">
        <v>106</v>
      </c>
      <c r="B30" s="71"/>
      <c r="C30" s="71"/>
      <c r="D30" s="71"/>
      <c r="E30" s="71"/>
    </row>
    <row r="31" spans="1:7" ht="30" customHeight="1" x14ac:dyDescent="0.25">
      <c r="A31" s="72" t="s">
        <v>21</v>
      </c>
      <c r="B31" s="72"/>
      <c r="C31" s="72"/>
      <c r="D31" s="72"/>
      <c r="E31" s="72"/>
    </row>
    <row r="32" spans="1:7" x14ac:dyDescent="0.25">
      <c r="A32" s="72" t="s">
        <v>20</v>
      </c>
      <c r="B32" s="72"/>
      <c r="C32" s="72"/>
      <c r="D32" s="72"/>
      <c r="E32" s="72"/>
    </row>
    <row r="33" spans="1:5" ht="32.25" customHeight="1" x14ac:dyDescent="0.25">
      <c r="A33" s="72" t="s">
        <v>32</v>
      </c>
      <c r="B33" s="72"/>
      <c r="C33" s="72"/>
      <c r="D33" s="72"/>
      <c r="E33" s="72"/>
    </row>
    <row r="34" spans="1:5" x14ac:dyDescent="0.25">
      <c r="A34" s="72" t="s">
        <v>18</v>
      </c>
      <c r="B34" s="72"/>
      <c r="C34" s="72"/>
      <c r="D34" s="72"/>
      <c r="E34" s="72"/>
    </row>
    <row r="35" spans="1:5" x14ac:dyDescent="0.25">
      <c r="A35" s="73" t="s">
        <v>5</v>
      </c>
      <c r="B35" s="73"/>
      <c r="C35" s="73"/>
      <c r="D35" s="73"/>
      <c r="E35" s="73"/>
    </row>
    <row r="36" spans="1:5" x14ac:dyDescent="0.25">
      <c r="A36" s="72" t="s">
        <v>18</v>
      </c>
      <c r="B36" s="72"/>
      <c r="C36" s="72"/>
      <c r="D36" s="72"/>
      <c r="E36" s="72"/>
    </row>
    <row r="37" spans="1:5" x14ac:dyDescent="0.25">
      <c r="A37" s="74" t="s">
        <v>48</v>
      </c>
      <c r="B37" s="74"/>
      <c r="C37" s="74"/>
      <c r="D37" s="74"/>
      <c r="E37" s="74"/>
    </row>
    <row r="38" spans="1:5" x14ac:dyDescent="0.25">
      <c r="B38" s="69" t="s">
        <v>19</v>
      </c>
      <c r="C38" s="69"/>
      <c r="D38" s="69"/>
      <c r="E38" s="6" t="s">
        <v>6</v>
      </c>
    </row>
    <row r="39" spans="1:5" x14ac:dyDescent="0.25">
      <c r="A39" s="45"/>
      <c r="B39" s="45"/>
      <c r="C39" s="45"/>
      <c r="D39" s="45"/>
      <c r="E39" s="45"/>
    </row>
    <row r="40" spans="1:5" x14ac:dyDescent="0.25">
      <c r="A40" s="74" t="s">
        <v>31</v>
      </c>
      <c r="B40" s="74"/>
      <c r="C40" s="74"/>
      <c r="D40" s="74"/>
      <c r="E40" s="74"/>
    </row>
    <row r="41" spans="1:5" x14ac:dyDescent="0.25">
      <c r="B41" s="69" t="s">
        <v>19</v>
      </c>
      <c r="C41" s="69"/>
      <c r="D41" s="69"/>
      <c r="E41" s="6" t="s">
        <v>6</v>
      </c>
    </row>
    <row r="42" spans="1:5" x14ac:dyDescent="0.25">
      <c r="A42" s="43" t="s">
        <v>43</v>
      </c>
    </row>
    <row r="43" spans="1:5" x14ac:dyDescent="0.25">
      <c r="A43" s="14" t="s">
        <v>34</v>
      </c>
    </row>
    <row r="44" spans="1:5" x14ac:dyDescent="0.25">
      <c r="A44" s="2" t="s">
        <v>41</v>
      </c>
      <c r="B44" s="18">
        <f>'3кв'!B49</f>
        <v>38510.68200000003</v>
      </c>
    </row>
    <row r="45" spans="1:5" x14ac:dyDescent="0.25">
      <c r="A45" s="2" t="s">
        <v>75</v>
      </c>
      <c r="B45" s="19"/>
    </row>
    <row r="46" spans="1:5" x14ac:dyDescent="0.25">
      <c r="A46" s="2" t="s">
        <v>76</v>
      </c>
      <c r="B46" s="19">
        <v>124437.83</v>
      </c>
    </row>
    <row r="47" spans="1:5" ht="30" x14ac:dyDescent="0.25">
      <c r="A47" s="44" t="s">
        <v>38</v>
      </c>
      <c r="B47" s="19">
        <f>E28</f>
        <v>107652.45099999999</v>
      </c>
    </row>
    <row r="48" spans="1:5" x14ac:dyDescent="0.25">
      <c r="A48" s="15" t="s">
        <v>40</v>
      </c>
      <c r="B48" s="18">
        <f>B44+B46-B47</f>
        <v>55296.06100000006</v>
      </c>
    </row>
    <row r="50" spans="2:2" x14ac:dyDescent="0.25">
      <c r="B50" s="2" t="s">
        <v>18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5:E35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4:E34"/>
    <mergeCell ref="A36:E36"/>
    <mergeCell ref="A37:E37"/>
    <mergeCell ref="B38:D38"/>
    <mergeCell ref="A40:E40"/>
    <mergeCell ref="B41:D4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view="pageBreakPreview" topLeftCell="A17" zoomScaleSheetLayoutView="100" workbookViewId="0">
      <selection activeCell="B19" sqref="B19"/>
    </sheetView>
  </sheetViews>
  <sheetFormatPr defaultRowHeight="15.75" x14ac:dyDescent="0.25"/>
  <cols>
    <col min="1" max="1" width="10.5703125" style="48" customWidth="1"/>
    <col min="2" max="2" width="65.42578125" style="48" customWidth="1"/>
    <col min="3" max="3" width="15.28515625" style="48" customWidth="1"/>
    <col min="4" max="4" width="11.85546875" style="48" customWidth="1"/>
    <col min="5" max="5" width="14.7109375" style="48" customWidth="1"/>
    <col min="6" max="6" width="12.42578125" style="48" customWidth="1"/>
    <col min="7" max="7" width="12" style="48" customWidth="1"/>
    <col min="8" max="8" width="13.5703125" style="48" customWidth="1"/>
    <col min="9" max="16384" width="9.140625" style="48"/>
  </cols>
  <sheetData>
    <row r="1" spans="1:5" x14ac:dyDescent="0.25">
      <c r="A1" s="84" t="s">
        <v>77</v>
      </c>
      <c r="B1" s="84"/>
      <c r="C1" s="84"/>
      <c r="D1" s="47"/>
    </row>
    <row r="2" spans="1:5" x14ac:dyDescent="0.25">
      <c r="A2" s="85" t="s">
        <v>78</v>
      </c>
      <c r="B2" s="85"/>
      <c r="C2" s="85"/>
      <c r="D2" s="49"/>
    </row>
    <row r="3" spans="1:5" x14ac:dyDescent="0.25">
      <c r="A3" s="85" t="s">
        <v>79</v>
      </c>
      <c r="B3" s="85"/>
      <c r="C3" s="85"/>
      <c r="D3" s="49"/>
    </row>
    <row r="4" spans="1:5" x14ac:dyDescent="0.25">
      <c r="A4" s="84" t="s">
        <v>101</v>
      </c>
      <c r="B4" s="84"/>
      <c r="C4" s="84"/>
      <c r="D4" s="47"/>
    </row>
    <row r="5" spans="1:5" x14ac:dyDescent="0.25">
      <c r="A5" s="86"/>
      <c r="B5" s="86"/>
      <c r="C5" s="86"/>
      <c r="D5" s="1"/>
    </row>
    <row r="6" spans="1:5" x14ac:dyDescent="0.25">
      <c r="A6" s="49"/>
      <c r="B6" s="50" t="s">
        <v>80</v>
      </c>
      <c r="C6" s="51">
        <f>'1кв'!B47</f>
        <v>18242.23</v>
      </c>
      <c r="D6" s="52"/>
    </row>
    <row r="7" spans="1:5" x14ac:dyDescent="0.25">
      <c r="A7" s="53" t="s">
        <v>81</v>
      </c>
      <c r="B7" s="50" t="s">
        <v>107</v>
      </c>
      <c r="C7" s="51"/>
      <c r="D7" s="52"/>
    </row>
    <row r="8" spans="1:5" x14ac:dyDescent="0.25">
      <c r="B8" s="54" t="s">
        <v>82</v>
      </c>
      <c r="C8" s="55">
        <f>'1кв'!B49+'2кв'!B46+'3кв'!B47+'4кв'!B46</f>
        <v>486837.58</v>
      </c>
      <c r="D8" s="56"/>
    </row>
    <row r="9" spans="1:5" ht="31.5" x14ac:dyDescent="0.25">
      <c r="B9" s="20" t="s">
        <v>111</v>
      </c>
      <c r="C9" s="55">
        <f>'1кв'!B50+'2кв'!B47</f>
        <v>600</v>
      </c>
      <c r="D9" s="56"/>
    </row>
    <row r="10" spans="1:5" x14ac:dyDescent="0.25">
      <c r="A10" s="21"/>
      <c r="B10" s="54" t="s">
        <v>83</v>
      </c>
      <c r="C10" s="57">
        <f>SUM(C8:C9)</f>
        <v>487437.58</v>
      </c>
      <c r="D10" s="52"/>
    </row>
    <row r="11" spans="1:5" x14ac:dyDescent="0.25">
      <c r="A11" s="1"/>
      <c r="B11" s="87"/>
      <c r="C11" s="87"/>
      <c r="D11" s="58"/>
    </row>
    <row r="12" spans="1:5" x14ac:dyDescent="0.25">
      <c r="A12" s="59" t="s">
        <v>84</v>
      </c>
      <c r="B12" s="20" t="s">
        <v>85</v>
      </c>
      <c r="C12" s="55">
        <f>'1кв'!E22+'2кв'!E22+'3кв'!E22+'4кв'!E22</f>
        <v>317054.51999999996</v>
      </c>
      <c r="D12" s="58"/>
    </row>
    <row r="13" spans="1:5" x14ac:dyDescent="0.25">
      <c r="A13" s="59"/>
      <c r="B13" s="20" t="s">
        <v>39</v>
      </c>
      <c r="C13" s="55">
        <f>'1кв'!E23+'2кв'!E23+'3кв'!E23+'4кв'!E23</f>
        <v>83806.224000000002</v>
      </c>
      <c r="D13" s="58"/>
    </row>
    <row r="14" spans="1:5" x14ac:dyDescent="0.25">
      <c r="A14" s="59"/>
      <c r="B14" s="20" t="s">
        <v>49</v>
      </c>
      <c r="C14" s="55">
        <f>'1кв'!E24+'2кв'!E24+'3кв'!E24+'4кв'!E24</f>
        <v>0</v>
      </c>
      <c r="D14" s="58"/>
    </row>
    <row r="15" spans="1:5" x14ac:dyDescent="0.25">
      <c r="A15" s="1"/>
      <c r="B15" s="20" t="s">
        <v>28</v>
      </c>
      <c r="C15" s="55">
        <f>'1кв'!E25+'2кв'!E25+'3кв'!E25+'4кв'!E25</f>
        <v>13057.97</v>
      </c>
      <c r="D15" s="58"/>
      <c r="E15" s="60"/>
    </row>
    <row r="16" spans="1:5" x14ac:dyDescent="0.25">
      <c r="A16" s="59"/>
      <c r="B16" s="20" t="s">
        <v>108</v>
      </c>
      <c r="C16" s="55">
        <f>'1кв'!E27+'1кв'!E28+'1кв'!E29+'2кв'!E26</f>
        <v>11833.184999999999</v>
      </c>
      <c r="D16" s="58"/>
    </row>
    <row r="17" spans="1:5" x14ac:dyDescent="0.25">
      <c r="A17" s="59"/>
      <c r="B17" s="20" t="s">
        <v>86</v>
      </c>
      <c r="C17" s="55">
        <f>SUM(C18:C23)</f>
        <v>24631.85</v>
      </c>
      <c r="D17" s="58"/>
    </row>
    <row r="18" spans="1:5" x14ac:dyDescent="0.25">
      <c r="A18" s="59"/>
      <c r="B18" s="20" t="s">
        <v>87</v>
      </c>
      <c r="C18" s="55"/>
      <c r="D18" s="58"/>
    </row>
    <row r="19" spans="1:5" ht="31.5" x14ac:dyDescent="0.25">
      <c r="A19" s="59"/>
      <c r="B19" s="20" t="s">
        <v>88</v>
      </c>
      <c r="C19" s="55">
        <f>'1кв'!E26</f>
        <v>882</v>
      </c>
      <c r="D19" s="58"/>
    </row>
    <row r="20" spans="1:5" x14ac:dyDescent="0.25">
      <c r="A20" s="59"/>
      <c r="B20" s="20" t="s">
        <v>89</v>
      </c>
      <c r="C20" s="55">
        <f>'3кв'!E26</f>
        <v>10289.07</v>
      </c>
      <c r="D20" s="58"/>
    </row>
    <row r="21" spans="1:5" x14ac:dyDescent="0.25">
      <c r="A21" s="59"/>
      <c r="B21" s="23" t="s">
        <v>109</v>
      </c>
      <c r="C21" s="55">
        <f>'3кв'!E27</f>
        <v>12440.78</v>
      </c>
      <c r="D21" s="58"/>
    </row>
    <row r="22" spans="1:5" x14ac:dyDescent="0.25">
      <c r="A22" s="59"/>
      <c r="B22" s="23" t="s">
        <v>110</v>
      </c>
      <c r="C22" s="55">
        <f>'4кв'!E26</f>
        <v>1020</v>
      </c>
      <c r="D22" s="58"/>
    </row>
    <row r="23" spans="1:5" x14ac:dyDescent="0.25">
      <c r="A23" s="59"/>
      <c r="B23" s="61"/>
      <c r="C23" s="55"/>
      <c r="D23" s="58"/>
    </row>
    <row r="24" spans="1:5" x14ac:dyDescent="0.25">
      <c r="A24" s="1"/>
      <c r="B24" s="62" t="s">
        <v>90</v>
      </c>
      <c r="C24" s="57">
        <f>SUM(C12:C17)</f>
        <v>450383.74899999989</v>
      </c>
      <c r="D24" s="58"/>
      <c r="E24" s="60"/>
    </row>
    <row r="25" spans="1:5" x14ac:dyDescent="0.25">
      <c r="A25" s="1"/>
      <c r="B25" s="63" t="s">
        <v>91</v>
      </c>
      <c r="C25" s="57">
        <f>C6+C10-C24</f>
        <v>55296.061000000103</v>
      </c>
      <c r="D25" s="58"/>
    </row>
    <row r="26" spans="1:5" x14ac:dyDescent="0.25">
      <c r="A26" s="1"/>
      <c r="B26" s="53"/>
      <c r="C26" s="53"/>
      <c r="D26" s="58"/>
    </row>
    <row r="27" spans="1:5" x14ac:dyDescent="0.25">
      <c r="A27" s="1"/>
      <c r="B27" s="64" t="s">
        <v>92</v>
      </c>
      <c r="C27" s="64"/>
      <c r="D27" s="58"/>
    </row>
    <row r="28" spans="1:5" x14ac:dyDescent="0.25">
      <c r="A28" s="1"/>
      <c r="B28" s="64" t="s">
        <v>93</v>
      </c>
      <c r="C28" s="65">
        <v>48794.31</v>
      </c>
      <c r="D28" s="58"/>
    </row>
    <row r="29" spans="1:5" x14ac:dyDescent="0.25">
      <c r="A29" s="1"/>
      <c r="B29" s="66" t="s">
        <v>94</v>
      </c>
      <c r="C29" s="67">
        <v>62847.17</v>
      </c>
      <c r="D29" s="58"/>
    </row>
    <row r="30" spans="1:5" x14ac:dyDescent="0.25">
      <c r="A30" s="1"/>
      <c r="B30" s="64" t="s">
        <v>95</v>
      </c>
      <c r="C30" s="68">
        <f>C29-C28</f>
        <v>14052.86</v>
      </c>
      <c r="D30" s="58"/>
    </row>
    <row r="31" spans="1:5" x14ac:dyDescent="0.25">
      <c r="A31" s="1"/>
      <c r="B31" s="53"/>
      <c r="C31" s="53"/>
      <c r="D31" s="58"/>
    </row>
    <row r="32" spans="1:5" x14ac:dyDescent="0.25">
      <c r="A32" s="1"/>
      <c r="B32" s="53"/>
      <c r="C32" s="53"/>
      <c r="D32" s="58"/>
    </row>
    <row r="33" spans="1:4" x14ac:dyDescent="0.25">
      <c r="A33" s="1"/>
      <c r="B33" s="53"/>
      <c r="C33" s="53"/>
      <c r="D33" s="58"/>
    </row>
    <row r="34" spans="1:4" x14ac:dyDescent="0.25">
      <c r="A34" s="1"/>
      <c r="B34" s="53"/>
      <c r="C34" s="53"/>
      <c r="D34" s="58"/>
    </row>
    <row r="35" spans="1:4" x14ac:dyDescent="0.25">
      <c r="A35" s="1" t="s">
        <v>96</v>
      </c>
      <c r="B35" s="53" t="s">
        <v>97</v>
      </c>
      <c r="C35" s="53"/>
      <c r="D35" s="58"/>
    </row>
    <row r="36" spans="1:4" x14ac:dyDescent="0.25">
      <c r="A36" s="1"/>
      <c r="B36" s="53" t="s">
        <v>98</v>
      </c>
      <c r="C36" s="53"/>
      <c r="D36" s="58"/>
    </row>
    <row r="37" spans="1:4" x14ac:dyDescent="0.25">
      <c r="A37" s="1"/>
      <c r="B37" s="53" t="s">
        <v>99</v>
      </c>
      <c r="C37" s="53"/>
      <c r="D37" s="58"/>
    </row>
    <row r="38" spans="1:4" x14ac:dyDescent="0.25">
      <c r="A38" s="1"/>
      <c r="B38" s="53"/>
      <c r="C38" s="53"/>
      <c r="D38" s="58"/>
    </row>
    <row r="39" spans="1:4" x14ac:dyDescent="0.25">
      <c r="A39" s="1"/>
      <c r="B39" s="53"/>
      <c r="C39" s="53"/>
      <c r="D39" s="58"/>
    </row>
    <row r="40" spans="1:4" x14ac:dyDescent="0.25">
      <c r="A40" s="1"/>
      <c r="B40" s="53" t="s">
        <v>100</v>
      </c>
      <c r="C40" s="53"/>
      <c r="D40" s="58"/>
    </row>
    <row r="41" spans="1:4" x14ac:dyDescent="0.25">
      <c r="A41" s="1"/>
      <c r="B41" s="53"/>
      <c r="C41" s="53"/>
      <c r="D41" s="58"/>
    </row>
    <row r="42" spans="1:4" x14ac:dyDescent="0.25">
      <c r="A42" s="1"/>
      <c r="B42" s="53"/>
      <c r="C42" s="53"/>
      <c r="D42" s="58"/>
    </row>
    <row r="43" spans="1:4" x14ac:dyDescent="0.25">
      <c r="A43" s="1"/>
      <c r="B43" s="53"/>
      <c r="C43" s="53"/>
      <c r="D43" s="58"/>
    </row>
    <row r="44" spans="1:4" x14ac:dyDescent="0.25">
      <c r="A44" s="1"/>
      <c r="B44" s="53"/>
      <c r="C44" s="53"/>
      <c r="D44" s="58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2025-03-10T08:52:50Z</dcterms:modified>
</cp:coreProperties>
</file>